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1600" windowHeight="9750"/>
  </bookViews>
  <sheets>
    <sheet name="Sheet1" sheetId="1" r:id="rId1"/>
  </sheets>
  <definedNames>
    <definedName name="_xlnm._FilterDatabase" localSheetId="0" hidden="1">Sheet1!$J$1:$J$51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/>
  <c r="F51"/>
  <c r="C51"/>
  <c r="J50"/>
  <c r="F50"/>
  <c r="C50"/>
  <c r="J49"/>
  <c r="F49"/>
  <c r="C49"/>
  <c r="J48"/>
  <c r="F48"/>
  <c r="C48"/>
  <c r="J47"/>
  <c r="F47"/>
  <c r="C47"/>
  <c r="J46"/>
  <c r="F46"/>
  <c r="C46"/>
  <c r="J45"/>
  <c r="F45"/>
  <c r="C45"/>
  <c r="J44"/>
  <c r="F44"/>
  <c r="C44"/>
  <c r="C33"/>
  <c r="F33"/>
  <c r="J33"/>
  <c r="J43"/>
  <c r="F43"/>
  <c r="C43"/>
  <c r="J42"/>
  <c r="F42"/>
  <c r="C42"/>
  <c r="J41"/>
  <c r="F41"/>
  <c r="C41"/>
  <c r="J40"/>
  <c r="F40"/>
  <c r="C40"/>
  <c r="J39"/>
  <c r="F39"/>
  <c r="C39"/>
  <c r="J38"/>
  <c r="F38"/>
  <c r="C38"/>
  <c r="J37"/>
  <c r="F37"/>
  <c r="C37"/>
  <c r="J36"/>
  <c r="F36"/>
  <c r="C36"/>
  <c r="J35"/>
  <c r="F35"/>
  <c r="C35"/>
  <c r="J34"/>
  <c r="F34"/>
  <c r="C34"/>
  <c r="J32"/>
  <c r="F32"/>
  <c r="C32"/>
  <c r="J31"/>
  <c r="F31"/>
  <c r="C31"/>
  <c r="J30"/>
  <c r="F30"/>
  <c r="C30"/>
  <c r="J29"/>
  <c r="F29"/>
  <c r="C29"/>
  <c r="J28"/>
  <c r="F28"/>
  <c r="C28"/>
  <c r="J27"/>
  <c r="F27"/>
  <c r="C27"/>
  <c r="J26"/>
  <c r="F26"/>
  <c r="C26"/>
  <c r="J25"/>
  <c r="F25"/>
  <c r="C25"/>
  <c r="J24"/>
  <c r="F24"/>
  <c r="C24"/>
  <c r="J23"/>
  <c r="F23"/>
  <c r="C23"/>
  <c r="J22"/>
  <c r="F22"/>
  <c r="C22"/>
  <c r="J21"/>
  <c r="F21"/>
  <c r="C21"/>
  <c r="J20"/>
  <c r="F20"/>
  <c r="C20"/>
  <c r="J19"/>
  <c r="F19"/>
  <c r="C19"/>
  <c r="J18"/>
  <c r="F18"/>
  <c r="C18"/>
  <c r="J17"/>
  <c r="F17"/>
  <c r="C17"/>
  <c r="J16"/>
  <c r="F16"/>
  <c r="C16"/>
  <c r="J15"/>
  <c r="F15"/>
  <c r="C15"/>
  <c r="J14"/>
  <c r="F14"/>
  <c r="C14"/>
  <c r="J13"/>
  <c r="F13"/>
  <c r="C13"/>
  <c r="J12"/>
  <c r="F12"/>
  <c r="C12"/>
  <c r="J11"/>
  <c r="F11"/>
  <c r="C11"/>
  <c r="J10"/>
  <c r="F10"/>
  <c r="C10"/>
  <c r="J9"/>
  <c r="F9"/>
  <c r="C9"/>
  <c r="J8"/>
  <c r="F8"/>
  <c r="C8"/>
  <c r="J7"/>
  <c r="F7"/>
  <c r="C7"/>
  <c r="J6"/>
  <c r="F6"/>
  <c r="C6"/>
  <c r="J5"/>
  <c r="F5"/>
  <c r="C5"/>
  <c r="J4"/>
  <c r="F4"/>
  <c r="C4"/>
  <c r="J3"/>
  <c r="F3"/>
  <c r="C3"/>
  <c r="J2"/>
  <c r="F2"/>
  <c r="C2"/>
</calcChain>
</file>

<file path=xl/sharedStrings.xml><?xml version="1.0" encoding="utf-8"?>
<sst xmlns="http://schemas.openxmlformats.org/spreadsheetml/2006/main" count="211" uniqueCount="138">
  <si>
    <t>侯旺</t>
  </si>
  <si>
    <t>男</t>
  </si>
  <si>
    <t>市中级法院-法院司法辅助人员</t>
    <phoneticPr fontId="2" type="noConversion"/>
  </si>
  <si>
    <t>2017022002</t>
  </si>
  <si>
    <t>靳晚</t>
  </si>
  <si>
    <t>女</t>
  </si>
  <si>
    <t>市中级法院-法院司法辅助人员</t>
    <phoneticPr fontId="2" type="noConversion"/>
  </si>
  <si>
    <t>2017022030</t>
  </si>
  <si>
    <t>薛席</t>
  </si>
  <si>
    <t>2017021927</t>
  </si>
  <si>
    <t>唐雨</t>
  </si>
  <si>
    <t>2017022214</t>
  </si>
  <si>
    <t>王晗</t>
  </si>
  <si>
    <t>寿县法院-法院司法辅助人员</t>
    <phoneticPr fontId="2" type="noConversion"/>
  </si>
  <si>
    <t>2017022309</t>
  </si>
  <si>
    <t>常思远</t>
  </si>
  <si>
    <t>2017022305</t>
  </si>
  <si>
    <t>孙同玉</t>
  </si>
  <si>
    <t>2017022328</t>
  </si>
  <si>
    <t>王淼</t>
  </si>
  <si>
    <t>寿县法院-法院司法辅助人员</t>
    <phoneticPr fontId="2" type="noConversion"/>
  </si>
  <si>
    <t>2017022417</t>
  </si>
  <si>
    <t>黄旭</t>
  </si>
  <si>
    <t>寿县法院-法院司法辅助人员</t>
    <phoneticPr fontId="2" type="noConversion"/>
  </si>
  <si>
    <t>2017022410</t>
  </si>
  <si>
    <t>毛阿羽</t>
  </si>
  <si>
    <t>凤台县法院-法院司法辅助人员</t>
    <phoneticPr fontId="2" type="noConversion"/>
  </si>
  <si>
    <t>2017022827</t>
  </si>
  <si>
    <t>王新玉</t>
  </si>
  <si>
    <t>2017022615</t>
  </si>
  <si>
    <t>张文清</t>
  </si>
  <si>
    <t>2017022605</t>
  </si>
  <si>
    <t>李润</t>
  </si>
  <si>
    <t>2017022729</t>
  </si>
  <si>
    <t>陈泽辉</t>
  </si>
  <si>
    <t>2017022608</t>
  </si>
  <si>
    <t>王蕾</t>
  </si>
  <si>
    <t>大通区法院-法院司法辅助人员</t>
    <phoneticPr fontId="2" type="noConversion"/>
  </si>
  <si>
    <t>2017023122</t>
  </si>
  <si>
    <t>颜锡坤</t>
  </si>
  <si>
    <t>2017023230</t>
  </si>
  <si>
    <t>卢纯</t>
  </si>
  <si>
    <t>大通区法院-法院司法辅助人员</t>
    <phoneticPr fontId="2" type="noConversion"/>
  </si>
  <si>
    <t>2017023028</t>
  </si>
  <si>
    <t>吕丹</t>
  </si>
  <si>
    <t>大通区法院-法院司法辅助人员</t>
    <phoneticPr fontId="2" type="noConversion"/>
  </si>
  <si>
    <t>2017023402</t>
  </si>
  <si>
    <t>张雯</t>
  </si>
  <si>
    <t>大通区法院-法院司法辅助人员</t>
    <phoneticPr fontId="2" type="noConversion"/>
  </si>
  <si>
    <t>2017023217</t>
  </si>
  <si>
    <t>陈宇</t>
  </si>
  <si>
    <t>田家庵区法院-法院司法辅助人员</t>
    <phoneticPr fontId="2" type="noConversion"/>
  </si>
  <si>
    <t>2017023726</t>
  </si>
  <si>
    <t>刘玮</t>
  </si>
  <si>
    <t>2017024011</t>
  </si>
  <si>
    <t>窦孝伟</t>
  </si>
  <si>
    <t>田家庵区法院-法院司法辅助人员</t>
    <phoneticPr fontId="2" type="noConversion"/>
  </si>
  <si>
    <t>2017023906</t>
  </si>
  <si>
    <t>桂粹蜀</t>
  </si>
  <si>
    <t>田家庵区法院-法院司法辅助人员</t>
    <phoneticPr fontId="2" type="noConversion"/>
  </si>
  <si>
    <t>2017023707</t>
  </si>
  <si>
    <t>谢雪</t>
  </si>
  <si>
    <t>田家庵区法院-法院司法辅助人员</t>
    <phoneticPr fontId="2" type="noConversion"/>
  </si>
  <si>
    <t>2017023702</t>
  </si>
  <si>
    <t>王旭</t>
  </si>
  <si>
    <t>田家庵区法院-法院司法辅助人员</t>
    <phoneticPr fontId="2" type="noConversion"/>
  </si>
  <si>
    <t>2017030203</t>
  </si>
  <si>
    <t>李楠斌</t>
  </si>
  <si>
    <t>2017030316</t>
  </si>
  <si>
    <t>邹野</t>
  </si>
  <si>
    <t>2017024029</t>
  </si>
  <si>
    <t>程强强</t>
  </si>
  <si>
    <t>2017030212</t>
  </si>
  <si>
    <t>张秋晨</t>
  </si>
  <si>
    <t>田家庵区法院-法院司法辅助人员</t>
    <phoneticPr fontId="2" type="noConversion"/>
  </si>
  <si>
    <t>2017023618</t>
  </si>
  <si>
    <t>韩同炀</t>
  </si>
  <si>
    <t>2017023604</t>
  </si>
  <si>
    <t>万继东</t>
  </si>
  <si>
    <t>2017023821</t>
  </si>
  <si>
    <t>孙正华</t>
  </si>
  <si>
    <t>2017023503</t>
  </si>
  <si>
    <t>杨晓青</t>
  </si>
  <si>
    <t>谢家集区法院-法院司法辅助人员</t>
    <phoneticPr fontId="2" type="noConversion"/>
  </si>
  <si>
    <t>2017030401</t>
  </si>
  <si>
    <t>王茜</t>
  </si>
  <si>
    <t>谢家集区法院-法院司法辅助人员</t>
    <phoneticPr fontId="2" type="noConversion"/>
  </si>
  <si>
    <t>2017030423</t>
  </si>
  <si>
    <t>华蓓蕊</t>
  </si>
  <si>
    <t>谢家集区法院-法院司法辅助人员</t>
    <phoneticPr fontId="2" type="noConversion"/>
  </si>
  <si>
    <t>2017030604</t>
  </si>
  <si>
    <t>蔡莹莹</t>
  </si>
  <si>
    <t>2017030329</t>
  </si>
  <si>
    <t>马明远</t>
  </si>
  <si>
    <t>2017030427</t>
  </si>
  <si>
    <t>李瑶</t>
  </si>
  <si>
    <t>八公山区法院-法院司法辅助人员</t>
    <phoneticPr fontId="2" type="noConversion"/>
  </si>
  <si>
    <t>2017030723</t>
  </si>
  <si>
    <t>杨帆</t>
  </si>
  <si>
    <t>八公山区法院-法院司法辅助人员</t>
    <phoneticPr fontId="2" type="noConversion"/>
  </si>
  <si>
    <t>2017030915</t>
  </si>
  <si>
    <t>赵雅慧</t>
  </si>
  <si>
    <t>八公山区法院-法院司法辅助人员</t>
    <phoneticPr fontId="2" type="noConversion"/>
  </si>
  <si>
    <t>2017030822</t>
  </si>
  <si>
    <t>汤子琛</t>
  </si>
  <si>
    <t>2017030805</t>
  </si>
  <si>
    <t>李春乐</t>
  </si>
  <si>
    <t>2017030905</t>
  </si>
  <si>
    <t>金婉宁</t>
  </si>
  <si>
    <t>潘集区法院-法院司法辅助人员</t>
    <phoneticPr fontId="2" type="noConversion"/>
  </si>
  <si>
    <t>2017031017</t>
  </si>
  <si>
    <t>蒯张洁如</t>
  </si>
  <si>
    <t>2017031202</t>
  </si>
  <si>
    <t>杨刚</t>
  </si>
  <si>
    <t>2017031102</t>
  </si>
  <si>
    <t>许娜</t>
  </si>
  <si>
    <t>2017031104</t>
  </si>
  <si>
    <t>江小飞</t>
  </si>
  <si>
    <t>2017031222</t>
  </si>
  <si>
    <t>王立群</t>
  </si>
  <si>
    <t>市中级法院、田家庵区法院-法院司法辅助人员</t>
    <phoneticPr fontId="2" type="noConversion"/>
  </si>
  <si>
    <t>2017031329</t>
  </si>
  <si>
    <t>王健</t>
  </si>
  <si>
    <t>市中级法院、田家庵区法院-法院司法辅助人员</t>
    <phoneticPr fontId="2" type="noConversion"/>
  </si>
  <si>
    <t>2017031426</t>
  </si>
  <si>
    <t>王银龙</t>
  </si>
  <si>
    <t>2017031503</t>
  </si>
  <si>
    <t>准考证号</t>
  </si>
  <si>
    <t>序号</t>
    <phoneticPr fontId="1" type="noConversion"/>
  </si>
  <si>
    <t>姓名</t>
    <phoneticPr fontId="2" type="noConversion"/>
  </si>
  <si>
    <t>身份证号</t>
    <phoneticPr fontId="2" type="noConversion"/>
  </si>
  <si>
    <t>性别</t>
    <phoneticPr fontId="2" type="noConversion"/>
  </si>
  <si>
    <t>岗位名称</t>
    <phoneticPr fontId="2" type="noConversion"/>
  </si>
  <si>
    <t>岗位代码</t>
    <phoneticPr fontId="2" type="noConversion"/>
  </si>
  <si>
    <t>公共知识</t>
    <phoneticPr fontId="2" type="noConversion"/>
  </si>
  <si>
    <t>备注</t>
    <phoneticPr fontId="2" type="noConversion"/>
  </si>
  <si>
    <t>职业能
力测试</t>
    <phoneticPr fontId="2" type="noConversion"/>
  </si>
  <si>
    <t>合成
成绩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</si>
</sst>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51"/>
  <sheetViews>
    <sheetView tabSelected="1" workbookViewId="0">
      <selection activeCell="D1" sqref="D1"/>
    </sheetView>
  </sheetViews>
  <sheetFormatPr defaultRowHeight="13.5"/>
  <cols>
    <col min="1" max="1" width="5.25" bestFit="1" customWidth="1"/>
    <col min="3" max="3" width="20.5" bestFit="1" customWidth="1"/>
    <col min="4" max="4" width="5.25" bestFit="1" customWidth="1"/>
    <col min="5" max="5" width="0.125" customWidth="1"/>
    <col min="7" max="7" width="11.625" bestFit="1" customWidth="1"/>
    <col min="9" max="10" width="7.5" bestFit="1" customWidth="1"/>
  </cols>
  <sheetData>
    <row r="1" spans="1:11" ht="27">
      <c r="A1" s="1" t="s">
        <v>128</v>
      </c>
      <c r="B1" s="1" t="s">
        <v>129</v>
      </c>
      <c r="C1" s="1" t="s">
        <v>130</v>
      </c>
      <c r="D1" s="1" t="s">
        <v>131</v>
      </c>
      <c r="E1" s="2" t="s">
        <v>132</v>
      </c>
      <c r="F1" s="1" t="s">
        <v>133</v>
      </c>
      <c r="G1" s="5" t="s">
        <v>127</v>
      </c>
      <c r="H1" s="3" t="s">
        <v>134</v>
      </c>
      <c r="I1" s="6" t="s">
        <v>136</v>
      </c>
      <c r="J1" s="6" t="s">
        <v>137</v>
      </c>
      <c r="K1" s="1" t="s">
        <v>135</v>
      </c>
    </row>
    <row r="2" spans="1:11">
      <c r="A2" s="1">
        <v>1</v>
      </c>
      <c r="B2" s="1" t="s">
        <v>0</v>
      </c>
      <c r="C2" s="1" t="str">
        <f>"34042119900130021X"</f>
        <v>34042119900130021X</v>
      </c>
      <c r="D2" s="1" t="s">
        <v>1</v>
      </c>
      <c r="E2" s="2" t="s">
        <v>2</v>
      </c>
      <c r="F2" s="1" t="str">
        <f t="shared" ref="F2:F5" si="0">"07041"</f>
        <v>07041</v>
      </c>
      <c r="G2" s="1" t="s">
        <v>3</v>
      </c>
      <c r="H2" s="3">
        <v>76.400000000000006</v>
      </c>
      <c r="I2" s="3">
        <v>65.099999999999994</v>
      </c>
      <c r="J2" s="3">
        <f t="shared" ref="J2:J33" si="1">H2*0.5+I2*0.5</f>
        <v>70.75</v>
      </c>
      <c r="K2" s="1"/>
    </row>
    <row r="3" spans="1:11">
      <c r="A3" s="1">
        <v>2</v>
      </c>
      <c r="B3" s="1" t="s">
        <v>4</v>
      </c>
      <c r="C3" s="1" t="str">
        <f>"342222198512121240"</f>
        <v>342222198512121240</v>
      </c>
      <c r="D3" s="1" t="s">
        <v>5</v>
      </c>
      <c r="E3" s="2" t="s">
        <v>6</v>
      </c>
      <c r="F3" s="1" t="str">
        <f t="shared" si="0"/>
        <v>07041</v>
      </c>
      <c r="G3" s="1" t="s">
        <v>7</v>
      </c>
      <c r="H3" s="3">
        <v>66.8</v>
      </c>
      <c r="I3" s="3">
        <v>74.5</v>
      </c>
      <c r="J3" s="3">
        <f t="shared" si="1"/>
        <v>70.650000000000006</v>
      </c>
      <c r="K3" s="1"/>
    </row>
    <row r="4" spans="1:11">
      <c r="A4" s="1">
        <v>3</v>
      </c>
      <c r="B4" s="1" t="s">
        <v>8</v>
      </c>
      <c r="C4" s="1" t="str">
        <f>"340421198611122030"</f>
        <v>340421198611122030</v>
      </c>
      <c r="D4" s="1" t="s">
        <v>1</v>
      </c>
      <c r="E4" s="2" t="s">
        <v>2</v>
      </c>
      <c r="F4" s="1" t="str">
        <f t="shared" si="0"/>
        <v>07041</v>
      </c>
      <c r="G4" s="1" t="s">
        <v>9</v>
      </c>
      <c r="H4" s="3">
        <v>63.8</v>
      </c>
      <c r="I4" s="3">
        <v>75</v>
      </c>
      <c r="J4" s="3">
        <f t="shared" si="1"/>
        <v>69.400000000000006</v>
      </c>
      <c r="K4" s="1"/>
    </row>
    <row r="5" spans="1:11">
      <c r="A5" s="1">
        <v>4</v>
      </c>
      <c r="B5" s="1" t="s">
        <v>10</v>
      </c>
      <c r="C5" s="1" t="str">
        <f>"340404199507070427"</f>
        <v>340404199507070427</v>
      </c>
      <c r="D5" s="1" t="s">
        <v>5</v>
      </c>
      <c r="E5" s="2" t="s">
        <v>2</v>
      </c>
      <c r="F5" s="1" t="str">
        <f t="shared" si="0"/>
        <v>07041</v>
      </c>
      <c r="G5" s="1" t="s">
        <v>11</v>
      </c>
      <c r="H5" s="3">
        <v>68.400000000000006</v>
      </c>
      <c r="I5" s="3">
        <v>69.099999999999994</v>
      </c>
      <c r="J5" s="3">
        <f t="shared" si="1"/>
        <v>68.75</v>
      </c>
      <c r="K5" s="1"/>
    </row>
    <row r="6" spans="1:11">
      <c r="A6" s="1">
        <v>1</v>
      </c>
      <c r="B6" s="1" t="s">
        <v>12</v>
      </c>
      <c r="C6" s="1" t="str">
        <f>"342422199506210146"</f>
        <v>342422199506210146</v>
      </c>
      <c r="D6" s="1" t="s">
        <v>5</v>
      </c>
      <c r="E6" s="2" t="s">
        <v>13</v>
      </c>
      <c r="F6" s="1" t="str">
        <f t="shared" ref="F6:F10" si="2">"07042"</f>
        <v>07042</v>
      </c>
      <c r="G6" s="1" t="s">
        <v>14</v>
      </c>
      <c r="H6" s="3">
        <v>65</v>
      </c>
      <c r="I6" s="3">
        <v>78.900000000000006</v>
      </c>
      <c r="J6" s="3">
        <f t="shared" si="1"/>
        <v>71.95</v>
      </c>
      <c r="K6" s="1"/>
    </row>
    <row r="7" spans="1:11">
      <c r="A7" s="1">
        <v>2</v>
      </c>
      <c r="B7" s="1" t="s">
        <v>15</v>
      </c>
      <c r="C7" s="1" t="str">
        <f>"342422199410060139"</f>
        <v>342422199410060139</v>
      </c>
      <c r="D7" s="1" t="s">
        <v>1</v>
      </c>
      <c r="E7" s="2" t="s">
        <v>13</v>
      </c>
      <c r="F7" s="1" t="str">
        <f t="shared" si="2"/>
        <v>07042</v>
      </c>
      <c r="G7" s="1" t="s">
        <v>16</v>
      </c>
      <c r="H7" s="3">
        <v>75.400000000000006</v>
      </c>
      <c r="I7" s="3">
        <v>68.400000000000006</v>
      </c>
      <c r="J7" s="3">
        <f t="shared" si="1"/>
        <v>71.900000000000006</v>
      </c>
      <c r="K7" s="1"/>
    </row>
    <row r="8" spans="1:11">
      <c r="A8" s="1">
        <v>3</v>
      </c>
      <c r="B8" s="1" t="s">
        <v>17</v>
      </c>
      <c r="C8" s="1" t="str">
        <f>"342422198905180154"</f>
        <v>342422198905180154</v>
      </c>
      <c r="D8" s="1" t="s">
        <v>1</v>
      </c>
      <c r="E8" s="2" t="s">
        <v>13</v>
      </c>
      <c r="F8" s="1" t="str">
        <f t="shared" si="2"/>
        <v>07042</v>
      </c>
      <c r="G8" s="1" t="s">
        <v>18</v>
      </c>
      <c r="H8" s="3">
        <v>65</v>
      </c>
      <c r="I8" s="3">
        <v>74.5</v>
      </c>
      <c r="J8" s="3">
        <f t="shared" si="1"/>
        <v>69.75</v>
      </c>
      <c r="K8" s="1"/>
    </row>
    <row r="9" spans="1:11">
      <c r="A9" s="1">
        <v>4</v>
      </c>
      <c r="B9" s="1" t="s">
        <v>19</v>
      </c>
      <c r="C9" s="1" t="str">
        <f>"342422199112190154"</f>
        <v>342422199112190154</v>
      </c>
      <c r="D9" s="1" t="s">
        <v>1</v>
      </c>
      <c r="E9" s="2" t="s">
        <v>20</v>
      </c>
      <c r="F9" s="1" t="str">
        <f t="shared" si="2"/>
        <v>07042</v>
      </c>
      <c r="G9" s="1" t="s">
        <v>21</v>
      </c>
      <c r="H9" s="3">
        <v>68.599999999999994</v>
      </c>
      <c r="I9" s="3">
        <v>69.599999999999994</v>
      </c>
      <c r="J9" s="3">
        <f t="shared" si="1"/>
        <v>69.099999999999994</v>
      </c>
      <c r="K9" s="1"/>
    </row>
    <row r="10" spans="1:11">
      <c r="A10" s="1">
        <v>5</v>
      </c>
      <c r="B10" s="1" t="s">
        <v>22</v>
      </c>
      <c r="C10" s="1" t="str">
        <f>"342422199307150152"</f>
        <v>342422199307150152</v>
      </c>
      <c r="D10" s="1" t="s">
        <v>1</v>
      </c>
      <c r="E10" s="2" t="s">
        <v>23</v>
      </c>
      <c r="F10" s="1" t="str">
        <f t="shared" si="2"/>
        <v>07042</v>
      </c>
      <c r="G10" s="1" t="s">
        <v>24</v>
      </c>
      <c r="H10" s="3">
        <v>69</v>
      </c>
      <c r="I10" s="3">
        <v>68.8</v>
      </c>
      <c r="J10" s="3">
        <f t="shared" si="1"/>
        <v>68.900000000000006</v>
      </c>
      <c r="K10" s="1"/>
    </row>
    <row r="11" spans="1:11">
      <c r="A11" s="1">
        <v>1</v>
      </c>
      <c r="B11" s="1" t="s">
        <v>25</v>
      </c>
      <c r="C11" s="1" t="str">
        <f>"340421199110020217"</f>
        <v>340421199110020217</v>
      </c>
      <c r="D11" s="1" t="s">
        <v>1</v>
      </c>
      <c r="E11" s="2" t="s">
        <v>26</v>
      </c>
      <c r="F11" s="1" t="str">
        <f t="shared" ref="F11:F15" si="3">"07043"</f>
        <v>07043</v>
      </c>
      <c r="G11" s="1" t="s">
        <v>27</v>
      </c>
      <c r="H11" s="3">
        <v>73.7</v>
      </c>
      <c r="I11" s="3">
        <v>72.5</v>
      </c>
      <c r="J11" s="3">
        <f t="shared" si="1"/>
        <v>73.099999999999994</v>
      </c>
      <c r="K11" s="1"/>
    </row>
    <row r="12" spans="1:11">
      <c r="A12" s="1">
        <v>2</v>
      </c>
      <c r="B12" s="1" t="s">
        <v>28</v>
      </c>
      <c r="C12" s="1" t="str">
        <f>"340421199605200623"</f>
        <v>340421199605200623</v>
      </c>
      <c r="D12" s="1" t="s">
        <v>5</v>
      </c>
      <c r="E12" s="2" t="s">
        <v>26</v>
      </c>
      <c r="F12" s="1" t="str">
        <f t="shared" si="3"/>
        <v>07043</v>
      </c>
      <c r="G12" s="1" t="s">
        <v>29</v>
      </c>
      <c r="H12" s="3">
        <v>75.599999999999994</v>
      </c>
      <c r="I12" s="3">
        <v>66.5</v>
      </c>
      <c r="J12" s="3">
        <f t="shared" si="1"/>
        <v>71.05</v>
      </c>
      <c r="K12" s="1"/>
    </row>
    <row r="13" spans="1:11">
      <c r="A13" s="1">
        <v>3</v>
      </c>
      <c r="B13" s="1" t="s">
        <v>30</v>
      </c>
      <c r="C13" s="1" t="str">
        <f>"340405199204070012"</f>
        <v>340405199204070012</v>
      </c>
      <c r="D13" s="1" t="s">
        <v>1</v>
      </c>
      <c r="E13" s="2" t="s">
        <v>26</v>
      </c>
      <c r="F13" s="1" t="str">
        <f t="shared" si="3"/>
        <v>07043</v>
      </c>
      <c r="G13" s="1" t="s">
        <v>31</v>
      </c>
      <c r="H13" s="3">
        <v>66.400000000000006</v>
      </c>
      <c r="I13" s="3">
        <v>75.3</v>
      </c>
      <c r="J13" s="3">
        <f t="shared" si="1"/>
        <v>70.849999999999994</v>
      </c>
      <c r="K13" s="1"/>
    </row>
    <row r="14" spans="1:11">
      <c r="A14" s="1">
        <v>4</v>
      </c>
      <c r="B14" s="1" t="s">
        <v>32</v>
      </c>
      <c r="C14" s="1" t="str">
        <f>"340421199003205611"</f>
        <v>340421199003205611</v>
      </c>
      <c r="D14" s="1" t="s">
        <v>1</v>
      </c>
      <c r="E14" s="2" t="s">
        <v>26</v>
      </c>
      <c r="F14" s="1" t="str">
        <f t="shared" si="3"/>
        <v>07043</v>
      </c>
      <c r="G14" s="1" t="s">
        <v>33</v>
      </c>
      <c r="H14" s="3">
        <v>69.8</v>
      </c>
      <c r="I14" s="3">
        <v>71.2</v>
      </c>
      <c r="J14" s="3">
        <f t="shared" si="1"/>
        <v>70.5</v>
      </c>
      <c r="K14" s="1"/>
    </row>
    <row r="15" spans="1:11">
      <c r="A15" s="1">
        <v>5</v>
      </c>
      <c r="B15" s="1" t="s">
        <v>34</v>
      </c>
      <c r="C15" s="1" t="str">
        <f>"340421199102204278"</f>
        <v>340421199102204278</v>
      </c>
      <c r="D15" s="1" t="s">
        <v>1</v>
      </c>
      <c r="E15" s="2" t="s">
        <v>26</v>
      </c>
      <c r="F15" s="1" t="str">
        <f t="shared" si="3"/>
        <v>07043</v>
      </c>
      <c r="G15" s="1" t="s">
        <v>35</v>
      </c>
      <c r="H15" s="3">
        <v>69.8</v>
      </c>
      <c r="I15" s="3">
        <v>70.7</v>
      </c>
      <c r="J15" s="3">
        <f t="shared" si="1"/>
        <v>70.25</v>
      </c>
      <c r="K15" s="1"/>
    </row>
    <row r="16" spans="1:11">
      <c r="A16" s="1">
        <v>1</v>
      </c>
      <c r="B16" s="1" t="s">
        <v>36</v>
      </c>
      <c r="C16" s="1" t="str">
        <f>"340406198905122825"</f>
        <v>340406198905122825</v>
      </c>
      <c r="D16" s="1" t="s">
        <v>5</v>
      </c>
      <c r="E16" s="2" t="s">
        <v>37</v>
      </c>
      <c r="F16" s="1" t="str">
        <f t="shared" ref="F16:F20" si="4">"07044"</f>
        <v>07044</v>
      </c>
      <c r="G16" s="1" t="s">
        <v>38</v>
      </c>
      <c r="H16" s="3">
        <v>64.099999999999994</v>
      </c>
      <c r="I16" s="3">
        <v>72.2</v>
      </c>
      <c r="J16" s="3">
        <f t="shared" si="1"/>
        <v>68.150000000000006</v>
      </c>
      <c r="K16" s="1"/>
    </row>
    <row r="17" spans="1:13">
      <c r="A17" s="1">
        <v>2</v>
      </c>
      <c r="B17" s="1" t="s">
        <v>39</v>
      </c>
      <c r="C17" s="1" t="str">
        <f>"340402199401231410"</f>
        <v>340402199401231410</v>
      </c>
      <c r="D17" s="1" t="s">
        <v>1</v>
      </c>
      <c r="E17" s="2" t="s">
        <v>37</v>
      </c>
      <c r="F17" s="1" t="str">
        <f t="shared" si="4"/>
        <v>07044</v>
      </c>
      <c r="G17" s="1" t="s">
        <v>40</v>
      </c>
      <c r="H17" s="3">
        <v>69</v>
      </c>
      <c r="I17" s="3">
        <v>64.3</v>
      </c>
      <c r="J17" s="3">
        <f t="shared" si="1"/>
        <v>66.650000000000006</v>
      </c>
      <c r="K17" s="1"/>
    </row>
    <row r="18" spans="1:13">
      <c r="A18" s="1">
        <v>3</v>
      </c>
      <c r="B18" s="1" t="s">
        <v>41</v>
      </c>
      <c r="C18" s="1" t="str">
        <f>"340404198807020216"</f>
        <v>340404198807020216</v>
      </c>
      <c r="D18" s="1" t="s">
        <v>1</v>
      </c>
      <c r="E18" s="2" t="s">
        <v>42</v>
      </c>
      <c r="F18" s="1" t="str">
        <f t="shared" si="4"/>
        <v>07044</v>
      </c>
      <c r="G18" s="1" t="s">
        <v>43</v>
      </c>
      <c r="H18" s="3">
        <v>67.599999999999994</v>
      </c>
      <c r="I18" s="3">
        <v>65.5</v>
      </c>
      <c r="J18" s="3">
        <f t="shared" si="1"/>
        <v>66.55</v>
      </c>
      <c r="K18" s="1"/>
    </row>
    <row r="19" spans="1:13">
      <c r="A19" s="1">
        <v>4</v>
      </c>
      <c r="B19" s="1" t="s">
        <v>44</v>
      </c>
      <c r="C19" s="1" t="str">
        <f>"340406199101053021"</f>
        <v>340406199101053021</v>
      </c>
      <c r="D19" s="1" t="s">
        <v>5</v>
      </c>
      <c r="E19" s="2" t="s">
        <v>45</v>
      </c>
      <c r="F19" s="1" t="str">
        <f t="shared" si="4"/>
        <v>07044</v>
      </c>
      <c r="G19" s="1" t="s">
        <v>46</v>
      </c>
      <c r="H19" s="3">
        <v>69.599999999999994</v>
      </c>
      <c r="I19" s="3">
        <v>62.8</v>
      </c>
      <c r="J19" s="3">
        <f t="shared" si="1"/>
        <v>66.199999999999989</v>
      </c>
      <c r="K19" s="1"/>
    </row>
    <row r="20" spans="1:13">
      <c r="A20" s="1">
        <v>5</v>
      </c>
      <c r="B20" s="1" t="s">
        <v>47</v>
      </c>
      <c r="C20" s="1" t="str">
        <f>"340402199110290226"</f>
        <v>340402199110290226</v>
      </c>
      <c r="D20" s="1" t="s">
        <v>5</v>
      </c>
      <c r="E20" s="2" t="s">
        <v>48</v>
      </c>
      <c r="F20" s="1" t="str">
        <f t="shared" si="4"/>
        <v>07044</v>
      </c>
      <c r="G20" s="1" t="s">
        <v>49</v>
      </c>
      <c r="H20" s="3">
        <v>66.2</v>
      </c>
      <c r="I20" s="3">
        <v>65.8</v>
      </c>
      <c r="J20" s="3">
        <f t="shared" si="1"/>
        <v>66</v>
      </c>
      <c r="K20" s="1"/>
    </row>
    <row r="21" spans="1:13">
      <c r="A21" s="1">
        <v>1</v>
      </c>
      <c r="B21" s="1" t="s">
        <v>50</v>
      </c>
      <c r="C21" s="1" t="str">
        <f>"340403199106061822"</f>
        <v>340403199106061822</v>
      </c>
      <c r="D21" s="1" t="s">
        <v>5</v>
      </c>
      <c r="E21" s="2" t="s">
        <v>51</v>
      </c>
      <c r="F21" s="1" t="str">
        <f t="shared" ref="F21:F33" si="5">"07045"</f>
        <v>07045</v>
      </c>
      <c r="G21" s="1" t="s">
        <v>52</v>
      </c>
      <c r="H21" s="3">
        <v>76.599999999999994</v>
      </c>
      <c r="I21" s="3">
        <v>75.7</v>
      </c>
      <c r="J21" s="3">
        <f t="shared" si="1"/>
        <v>76.150000000000006</v>
      </c>
      <c r="K21" s="1"/>
    </row>
    <row r="22" spans="1:13">
      <c r="A22" s="1">
        <v>2</v>
      </c>
      <c r="B22" s="1" t="s">
        <v>53</v>
      </c>
      <c r="C22" s="1" t="str">
        <f>"340402199404200230"</f>
        <v>340402199404200230</v>
      </c>
      <c r="D22" s="1" t="s">
        <v>1</v>
      </c>
      <c r="E22" s="2" t="s">
        <v>51</v>
      </c>
      <c r="F22" s="1" t="str">
        <f t="shared" si="5"/>
        <v>07045</v>
      </c>
      <c r="G22" s="1" t="s">
        <v>54</v>
      </c>
      <c r="H22" s="3">
        <v>70.8</v>
      </c>
      <c r="I22" s="3">
        <v>78.7</v>
      </c>
      <c r="J22" s="3">
        <f t="shared" si="1"/>
        <v>74.75</v>
      </c>
      <c r="K22" s="1"/>
    </row>
    <row r="23" spans="1:13">
      <c r="A23" s="1">
        <v>3</v>
      </c>
      <c r="B23" s="1" t="s">
        <v>55</v>
      </c>
      <c r="C23" s="1" t="str">
        <f>"340403199412150639"</f>
        <v>340403199412150639</v>
      </c>
      <c r="D23" s="1" t="s">
        <v>1</v>
      </c>
      <c r="E23" s="2" t="s">
        <v>56</v>
      </c>
      <c r="F23" s="1" t="str">
        <f t="shared" si="5"/>
        <v>07045</v>
      </c>
      <c r="G23" s="1" t="s">
        <v>57</v>
      </c>
      <c r="H23" s="3">
        <v>69.400000000000006</v>
      </c>
      <c r="I23" s="3">
        <v>77.099999999999994</v>
      </c>
      <c r="J23" s="3">
        <f t="shared" si="1"/>
        <v>73.25</v>
      </c>
      <c r="K23" s="1"/>
    </row>
    <row r="24" spans="1:13">
      <c r="A24" s="1">
        <v>4</v>
      </c>
      <c r="B24" s="1" t="s">
        <v>58</v>
      </c>
      <c r="C24" s="1" t="str">
        <f>"340404199402111210"</f>
        <v>340404199402111210</v>
      </c>
      <c r="D24" s="1" t="s">
        <v>1</v>
      </c>
      <c r="E24" s="2" t="s">
        <v>59</v>
      </c>
      <c r="F24" s="1" t="str">
        <f t="shared" si="5"/>
        <v>07045</v>
      </c>
      <c r="G24" s="1" t="s">
        <v>60</v>
      </c>
      <c r="H24" s="3">
        <v>78.8</v>
      </c>
      <c r="I24" s="3">
        <v>67.2</v>
      </c>
      <c r="J24" s="3">
        <f t="shared" si="1"/>
        <v>73</v>
      </c>
      <c r="K24" s="1"/>
    </row>
    <row r="25" spans="1:13">
      <c r="A25" s="1">
        <v>5</v>
      </c>
      <c r="B25" s="1" t="s">
        <v>61</v>
      </c>
      <c r="C25" s="1" t="str">
        <f>"340402199112100625"</f>
        <v>340402199112100625</v>
      </c>
      <c r="D25" s="1" t="s">
        <v>5</v>
      </c>
      <c r="E25" s="2" t="s">
        <v>62</v>
      </c>
      <c r="F25" s="1" t="str">
        <f t="shared" si="5"/>
        <v>07045</v>
      </c>
      <c r="G25" s="1" t="s">
        <v>63</v>
      </c>
      <c r="H25" s="3">
        <v>74.2</v>
      </c>
      <c r="I25" s="3">
        <v>68.7</v>
      </c>
      <c r="J25" s="3">
        <f t="shared" si="1"/>
        <v>71.45</v>
      </c>
      <c r="K25" s="1"/>
    </row>
    <row r="26" spans="1:13" ht="14.25">
      <c r="A26" s="1">
        <v>6</v>
      </c>
      <c r="B26" s="1" t="s">
        <v>64</v>
      </c>
      <c r="C26" s="1" t="str">
        <f>"340406199303212019"</f>
        <v>340406199303212019</v>
      </c>
      <c r="D26" s="1" t="s">
        <v>1</v>
      </c>
      <c r="E26" s="2" t="s">
        <v>65</v>
      </c>
      <c r="F26" s="1" t="str">
        <f t="shared" si="5"/>
        <v>07045</v>
      </c>
      <c r="G26" s="1" t="s">
        <v>66</v>
      </c>
      <c r="H26" s="3">
        <v>68.8</v>
      </c>
      <c r="I26" s="3">
        <v>73.8</v>
      </c>
      <c r="J26" s="3">
        <f t="shared" si="1"/>
        <v>71.3</v>
      </c>
      <c r="K26" s="1"/>
      <c r="M26" s="4"/>
    </row>
    <row r="27" spans="1:13">
      <c r="A27" s="1">
        <v>7</v>
      </c>
      <c r="B27" s="1" t="s">
        <v>67</v>
      </c>
      <c r="C27" s="1" t="str">
        <f>"340403198810051658"</f>
        <v>340403198810051658</v>
      </c>
      <c r="D27" s="1" t="s">
        <v>1</v>
      </c>
      <c r="E27" s="2" t="s">
        <v>51</v>
      </c>
      <c r="F27" s="1" t="str">
        <f t="shared" si="5"/>
        <v>07045</v>
      </c>
      <c r="G27" s="1" t="s">
        <v>68</v>
      </c>
      <c r="H27" s="3">
        <v>63.9</v>
      </c>
      <c r="I27" s="3">
        <v>77</v>
      </c>
      <c r="J27" s="3">
        <f t="shared" si="1"/>
        <v>70.45</v>
      </c>
      <c r="K27" s="1"/>
    </row>
    <row r="28" spans="1:13">
      <c r="A28" s="1">
        <v>8</v>
      </c>
      <c r="B28" s="1" t="s">
        <v>69</v>
      </c>
      <c r="C28" s="1" t="str">
        <f>"340403199201010417"</f>
        <v>340403199201010417</v>
      </c>
      <c r="D28" s="1" t="s">
        <v>1</v>
      </c>
      <c r="E28" s="2" t="s">
        <v>51</v>
      </c>
      <c r="F28" s="1" t="str">
        <f t="shared" si="5"/>
        <v>07045</v>
      </c>
      <c r="G28" s="1" t="s">
        <v>70</v>
      </c>
      <c r="H28" s="3">
        <v>61.5</v>
      </c>
      <c r="I28" s="3">
        <v>76.8</v>
      </c>
      <c r="J28" s="3">
        <f t="shared" si="1"/>
        <v>69.150000000000006</v>
      </c>
      <c r="K28" s="1"/>
    </row>
    <row r="29" spans="1:13">
      <c r="A29" s="1">
        <v>9</v>
      </c>
      <c r="B29" s="1" t="s">
        <v>71</v>
      </c>
      <c r="C29" s="1" t="str">
        <f>"340406199302100015"</f>
        <v>340406199302100015</v>
      </c>
      <c r="D29" s="1" t="s">
        <v>1</v>
      </c>
      <c r="E29" s="2" t="s">
        <v>51</v>
      </c>
      <c r="F29" s="1" t="str">
        <f t="shared" si="5"/>
        <v>07045</v>
      </c>
      <c r="G29" s="1" t="s">
        <v>72</v>
      </c>
      <c r="H29" s="3">
        <v>67.7</v>
      </c>
      <c r="I29" s="3">
        <v>70.599999999999994</v>
      </c>
      <c r="J29" s="3">
        <f t="shared" si="1"/>
        <v>69.150000000000006</v>
      </c>
      <c r="K29" s="1"/>
    </row>
    <row r="30" spans="1:13">
      <c r="A30" s="1">
        <v>10</v>
      </c>
      <c r="B30" s="1" t="s">
        <v>73</v>
      </c>
      <c r="C30" s="1" t="str">
        <f>"340402198909261261"</f>
        <v>340402198909261261</v>
      </c>
      <c r="D30" s="1" t="s">
        <v>5</v>
      </c>
      <c r="E30" s="2" t="s">
        <v>74</v>
      </c>
      <c r="F30" s="1" t="str">
        <f t="shared" si="5"/>
        <v>07045</v>
      </c>
      <c r="G30" s="1" t="s">
        <v>75</v>
      </c>
      <c r="H30" s="3">
        <v>69.2</v>
      </c>
      <c r="I30" s="3">
        <v>69</v>
      </c>
      <c r="J30" s="3">
        <f t="shared" si="1"/>
        <v>69.099999999999994</v>
      </c>
      <c r="K30" s="1"/>
    </row>
    <row r="31" spans="1:13">
      <c r="A31" s="1">
        <v>11</v>
      </c>
      <c r="B31" s="1" t="s">
        <v>76</v>
      </c>
      <c r="C31" s="1" t="str">
        <f>"340403199506210815"</f>
        <v>340403199506210815</v>
      </c>
      <c r="D31" s="1" t="s">
        <v>1</v>
      </c>
      <c r="E31" s="2" t="s">
        <v>51</v>
      </c>
      <c r="F31" s="1" t="str">
        <f t="shared" si="5"/>
        <v>07045</v>
      </c>
      <c r="G31" s="1" t="s">
        <v>77</v>
      </c>
      <c r="H31" s="3">
        <v>62.8</v>
      </c>
      <c r="I31" s="3">
        <v>75.2</v>
      </c>
      <c r="J31" s="3">
        <f t="shared" si="1"/>
        <v>69</v>
      </c>
      <c r="K31" s="1"/>
    </row>
    <row r="32" spans="1:13">
      <c r="A32" s="1">
        <v>12</v>
      </c>
      <c r="B32" s="1" t="s">
        <v>78</v>
      </c>
      <c r="C32" s="1" t="str">
        <f>"340405199111180415"</f>
        <v>340405199111180415</v>
      </c>
      <c r="D32" s="1" t="s">
        <v>1</v>
      </c>
      <c r="E32" s="2" t="s">
        <v>51</v>
      </c>
      <c r="F32" s="1" t="str">
        <f t="shared" si="5"/>
        <v>07045</v>
      </c>
      <c r="G32" s="1" t="s">
        <v>79</v>
      </c>
      <c r="H32" s="3">
        <v>67.8</v>
      </c>
      <c r="I32" s="3">
        <v>70.099999999999994</v>
      </c>
      <c r="J32" s="3">
        <f t="shared" si="1"/>
        <v>68.949999999999989</v>
      </c>
      <c r="K32" s="1"/>
    </row>
    <row r="33" spans="1:11">
      <c r="A33" s="1">
        <v>13</v>
      </c>
      <c r="B33" s="1" t="s">
        <v>80</v>
      </c>
      <c r="C33" s="1" t="str">
        <f>"340421199005130238"</f>
        <v>340421199005130238</v>
      </c>
      <c r="D33" s="1" t="s">
        <v>1</v>
      </c>
      <c r="E33" s="2" t="s">
        <v>51</v>
      </c>
      <c r="F33" s="1" t="str">
        <f t="shared" si="5"/>
        <v>07045</v>
      </c>
      <c r="G33" s="1" t="s">
        <v>81</v>
      </c>
      <c r="H33" s="3">
        <v>70.2</v>
      </c>
      <c r="I33" s="3">
        <v>67.599999999999994</v>
      </c>
      <c r="J33" s="3">
        <f t="shared" si="1"/>
        <v>68.900000000000006</v>
      </c>
      <c r="K33" s="1"/>
    </row>
    <row r="34" spans="1:11">
      <c r="A34" s="1">
        <v>1</v>
      </c>
      <c r="B34" s="1" t="s">
        <v>82</v>
      </c>
      <c r="C34" s="1" t="str">
        <f>"34040319920224002X"</f>
        <v>34040319920224002X</v>
      </c>
      <c r="D34" s="1" t="s">
        <v>5</v>
      </c>
      <c r="E34" s="2" t="s">
        <v>83</v>
      </c>
      <c r="F34" s="1" t="str">
        <f t="shared" ref="F34:F38" si="6">"07046"</f>
        <v>07046</v>
      </c>
      <c r="G34" s="1" t="s">
        <v>84</v>
      </c>
      <c r="H34" s="3">
        <v>75.2</v>
      </c>
      <c r="I34" s="3">
        <v>74.099999999999994</v>
      </c>
      <c r="J34" s="3">
        <f t="shared" ref="J34:J51" si="7">H34*0.5+I34*0.5</f>
        <v>74.650000000000006</v>
      </c>
      <c r="K34" s="1"/>
    </row>
    <row r="35" spans="1:11">
      <c r="A35" s="1">
        <v>2</v>
      </c>
      <c r="B35" s="1" t="s">
        <v>85</v>
      </c>
      <c r="C35" s="1" t="str">
        <f>"340404199108080441"</f>
        <v>340404199108080441</v>
      </c>
      <c r="D35" s="1" t="s">
        <v>5</v>
      </c>
      <c r="E35" s="2" t="s">
        <v>86</v>
      </c>
      <c r="F35" s="1" t="str">
        <f t="shared" si="6"/>
        <v>07046</v>
      </c>
      <c r="G35" s="1" t="s">
        <v>87</v>
      </c>
      <c r="H35" s="3">
        <v>60.2</v>
      </c>
      <c r="I35" s="3">
        <v>76.7</v>
      </c>
      <c r="J35" s="3">
        <f t="shared" si="7"/>
        <v>68.45</v>
      </c>
      <c r="K35" s="1"/>
    </row>
    <row r="36" spans="1:11">
      <c r="A36" s="1">
        <v>3</v>
      </c>
      <c r="B36" s="1" t="s">
        <v>88</v>
      </c>
      <c r="C36" s="1" t="str">
        <f>"340404199411040223"</f>
        <v>340404199411040223</v>
      </c>
      <c r="D36" s="1" t="s">
        <v>5</v>
      </c>
      <c r="E36" s="2" t="s">
        <v>89</v>
      </c>
      <c r="F36" s="1" t="str">
        <f t="shared" si="6"/>
        <v>07046</v>
      </c>
      <c r="G36" s="1" t="s">
        <v>90</v>
      </c>
      <c r="H36" s="3">
        <v>67</v>
      </c>
      <c r="I36" s="3">
        <v>66.900000000000006</v>
      </c>
      <c r="J36" s="3">
        <f t="shared" si="7"/>
        <v>66.95</v>
      </c>
      <c r="K36" s="1"/>
    </row>
    <row r="37" spans="1:11">
      <c r="A37" s="1">
        <v>4</v>
      </c>
      <c r="B37" s="1" t="s">
        <v>91</v>
      </c>
      <c r="C37" s="1" t="str">
        <f>"340404199409302423"</f>
        <v>340404199409302423</v>
      </c>
      <c r="D37" s="1" t="s">
        <v>5</v>
      </c>
      <c r="E37" s="2" t="s">
        <v>89</v>
      </c>
      <c r="F37" s="1" t="str">
        <f t="shared" si="6"/>
        <v>07046</v>
      </c>
      <c r="G37" s="1" t="s">
        <v>92</v>
      </c>
      <c r="H37" s="3">
        <v>63.6</v>
      </c>
      <c r="I37" s="3">
        <v>70.099999999999994</v>
      </c>
      <c r="J37" s="3">
        <f t="shared" si="7"/>
        <v>66.849999999999994</v>
      </c>
      <c r="K37" s="1"/>
    </row>
    <row r="38" spans="1:11">
      <c r="A38" s="1">
        <v>5</v>
      </c>
      <c r="B38" s="1" t="s">
        <v>93</v>
      </c>
      <c r="C38" s="1" t="str">
        <f>"340421199402124018"</f>
        <v>340421199402124018</v>
      </c>
      <c r="D38" s="1" t="s">
        <v>1</v>
      </c>
      <c r="E38" s="2" t="s">
        <v>89</v>
      </c>
      <c r="F38" s="1" t="str">
        <f t="shared" si="6"/>
        <v>07046</v>
      </c>
      <c r="G38" s="1" t="s">
        <v>94</v>
      </c>
      <c r="H38" s="3">
        <v>61.2</v>
      </c>
      <c r="I38" s="3">
        <v>71.2</v>
      </c>
      <c r="J38" s="3">
        <f t="shared" si="7"/>
        <v>66.2</v>
      </c>
      <c r="K38" s="1"/>
    </row>
    <row r="39" spans="1:11">
      <c r="A39" s="1">
        <v>1</v>
      </c>
      <c r="B39" s="1" t="s">
        <v>95</v>
      </c>
      <c r="C39" s="1" t="str">
        <f>"340402199408210225"</f>
        <v>340402199408210225</v>
      </c>
      <c r="D39" s="1" t="s">
        <v>5</v>
      </c>
      <c r="E39" s="2" t="s">
        <v>96</v>
      </c>
      <c r="F39" s="1" t="str">
        <f t="shared" ref="F39:F43" si="8">"07047"</f>
        <v>07047</v>
      </c>
      <c r="G39" s="1" t="s">
        <v>97</v>
      </c>
      <c r="H39" s="3">
        <v>73.8</v>
      </c>
      <c r="I39" s="3">
        <v>70.900000000000006</v>
      </c>
      <c r="J39" s="3">
        <f t="shared" si="7"/>
        <v>72.349999999999994</v>
      </c>
      <c r="K39" s="1"/>
    </row>
    <row r="40" spans="1:11">
      <c r="A40" s="1">
        <v>2</v>
      </c>
      <c r="B40" s="1" t="s">
        <v>98</v>
      </c>
      <c r="C40" s="1" t="str">
        <f>"340405198702070635"</f>
        <v>340405198702070635</v>
      </c>
      <c r="D40" s="1" t="s">
        <v>1</v>
      </c>
      <c r="E40" s="2" t="s">
        <v>99</v>
      </c>
      <c r="F40" s="1" t="str">
        <f t="shared" si="8"/>
        <v>07047</v>
      </c>
      <c r="G40" s="1" t="s">
        <v>100</v>
      </c>
      <c r="H40" s="3">
        <v>66.8</v>
      </c>
      <c r="I40" s="3">
        <v>70.2</v>
      </c>
      <c r="J40" s="3">
        <f t="shared" si="7"/>
        <v>68.5</v>
      </c>
      <c r="K40" s="1"/>
    </row>
    <row r="41" spans="1:11">
      <c r="A41" s="1">
        <v>3</v>
      </c>
      <c r="B41" s="1" t="s">
        <v>101</v>
      </c>
      <c r="C41" s="1" t="str">
        <f>"340421199503110264"</f>
        <v>340421199503110264</v>
      </c>
      <c r="D41" s="1" t="s">
        <v>5</v>
      </c>
      <c r="E41" s="2" t="s">
        <v>102</v>
      </c>
      <c r="F41" s="1" t="str">
        <f t="shared" si="8"/>
        <v>07047</v>
      </c>
      <c r="G41" s="1" t="s">
        <v>103</v>
      </c>
      <c r="H41" s="3">
        <v>67.2</v>
      </c>
      <c r="I41" s="3">
        <v>67.3</v>
      </c>
      <c r="J41" s="3">
        <f t="shared" si="7"/>
        <v>67.25</v>
      </c>
      <c r="K41" s="1"/>
    </row>
    <row r="42" spans="1:11">
      <c r="A42" s="1">
        <v>4</v>
      </c>
      <c r="B42" s="1" t="s">
        <v>104</v>
      </c>
      <c r="C42" s="1" t="str">
        <f>"340405199412170229"</f>
        <v>340405199412170229</v>
      </c>
      <c r="D42" s="1" t="s">
        <v>5</v>
      </c>
      <c r="E42" s="2" t="s">
        <v>102</v>
      </c>
      <c r="F42" s="1" t="str">
        <f t="shared" si="8"/>
        <v>07047</v>
      </c>
      <c r="G42" s="1" t="s">
        <v>105</v>
      </c>
      <c r="H42" s="3">
        <v>63.2</v>
      </c>
      <c r="I42" s="3">
        <v>70.5</v>
      </c>
      <c r="J42" s="3">
        <f t="shared" si="7"/>
        <v>66.849999999999994</v>
      </c>
      <c r="K42" s="1"/>
    </row>
    <row r="43" spans="1:11">
      <c r="A43" s="1">
        <v>5</v>
      </c>
      <c r="B43" s="1" t="s">
        <v>106</v>
      </c>
      <c r="C43" s="1" t="str">
        <f>"340405199307031614"</f>
        <v>340405199307031614</v>
      </c>
      <c r="D43" s="1" t="s">
        <v>1</v>
      </c>
      <c r="E43" s="2" t="s">
        <v>102</v>
      </c>
      <c r="F43" s="1" t="str">
        <f t="shared" si="8"/>
        <v>07047</v>
      </c>
      <c r="G43" s="1" t="s">
        <v>107</v>
      </c>
      <c r="H43" s="3">
        <v>64</v>
      </c>
      <c r="I43" s="3">
        <v>68.900000000000006</v>
      </c>
      <c r="J43" s="3">
        <f t="shared" si="7"/>
        <v>66.45</v>
      </c>
      <c r="K43" s="1"/>
    </row>
    <row r="44" spans="1:11">
      <c r="A44" s="1">
        <v>1</v>
      </c>
      <c r="B44" s="1" t="s">
        <v>108</v>
      </c>
      <c r="C44" s="1" t="str">
        <f>"340406199604042826"</f>
        <v>340406199604042826</v>
      </c>
      <c r="D44" s="1" t="s">
        <v>5</v>
      </c>
      <c r="E44" s="2" t="s">
        <v>109</v>
      </c>
      <c r="F44" s="1" t="str">
        <f t="shared" ref="F44:F48" si="9">"07048"</f>
        <v>07048</v>
      </c>
      <c r="G44" s="1" t="s">
        <v>110</v>
      </c>
      <c r="H44" s="3">
        <v>64</v>
      </c>
      <c r="I44" s="3">
        <v>79.099999999999994</v>
      </c>
      <c r="J44" s="3">
        <f t="shared" si="7"/>
        <v>71.55</v>
      </c>
      <c r="K44" s="1"/>
    </row>
    <row r="45" spans="1:11">
      <c r="A45" s="1">
        <v>2</v>
      </c>
      <c r="B45" s="1" t="s">
        <v>111</v>
      </c>
      <c r="C45" s="1" t="str">
        <f>"340406199501242227"</f>
        <v>340406199501242227</v>
      </c>
      <c r="D45" s="1" t="s">
        <v>5</v>
      </c>
      <c r="E45" s="2" t="s">
        <v>109</v>
      </c>
      <c r="F45" s="1" t="str">
        <f t="shared" si="9"/>
        <v>07048</v>
      </c>
      <c r="G45" s="1" t="s">
        <v>112</v>
      </c>
      <c r="H45" s="3">
        <v>74.2</v>
      </c>
      <c r="I45" s="3">
        <v>66.099999999999994</v>
      </c>
      <c r="J45" s="3">
        <f t="shared" si="7"/>
        <v>70.150000000000006</v>
      </c>
      <c r="K45" s="1"/>
    </row>
    <row r="46" spans="1:11">
      <c r="A46" s="1">
        <v>3</v>
      </c>
      <c r="B46" s="1" t="s">
        <v>113</v>
      </c>
      <c r="C46" s="1" t="str">
        <f>"340406199304153452"</f>
        <v>340406199304153452</v>
      </c>
      <c r="D46" s="1" t="s">
        <v>1</v>
      </c>
      <c r="E46" s="2" t="s">
        <v>109</v>
      </c>
      <c r="F46" s="1" t="str">
        <f t="shared" si="9"/>
        <v>07048</v>
      </c>
      <c r="G46" s="1" t="s">
        <v>114</v>
      </c>
      <c r="H46" s="3">
        <v>65.5</v>
      </c>
      <c r="I46" s="3">
        <v>73.900000000000006</v>
      </c>
      <c r="J46" s="3">
        <f t="shared" si="7"/>
        <v>69.7</v>
      </c>
      <c r="K46" s="1"/>
    </row>
    <row r="47" spans="1:11">
      <c r="A47" s="1">
        <v>4</v>
      </c>
      <c r="B47" s="1" t="s">
        <v>115</v>
      </c>
      <c r="C47" s="1" t="str">
        <f>"340404199006110822"</f>
        <v>340404199006110822</v>
      </c>
      <c r="D47" s="1" t="s">
        <v>5</v>
      </c>
      <c r="E47" s="2" t="s">
        <v>109</v>
      </c>
      <c r="F47" s="1" t="str">
        <f t="shared" si="9"/>
        <v>07048</v>
      </c>
      <c r="G47" s="1" t="s">
        <v>116</v>
      </c>
      <c r="H47" s="3">
        <v>67</v>
      </c>
      <c r="I47" s="3">
        <v>70.900000000000006</v>
      </c>
      <c r="J47" s="3">
        <f t="shared" si="7"/>
        <v>68.95</v>
      </c>
      <c r="K47" s="1"/>
    </row>
    <row r="48" spans="1:11">
      <c r="A48" s="1">
        <v>5</v>
      </c>
      <c r="B48" s="1" t="s">
        <v>117</v>
      </c>
      <c r="C48" s="1" t="str">
        <f>"342601198707201857"</f>
        <v>342601198707201857</v>
      </c>
      <c r="D48" s="1" t="s">
        <v>1</v>
      </c>
      <c r="E48" s="2" t="s">
        <v>109</v>
      </c>
      <c r="F48" s="1" t="str">
        <f t="shared" si="9"/>
        <v>07048</v>
      </c>
      <c r="G48" s="1" t="s">
        <v>118</v>
      </c>
      <c r="H48" s="3">
        <v>64.2</v>
      </c>
      <c r="I48" s="3">
        <v>73.3</v>
      </c>
      <c r="J48" s="3">
        <f t="shared" si="7"/>
        <v>68.75</v>
      </c>
      <c r="K48" s="1"/>
    </row>
    <row r="49" spans="1:11">
      <c r="A49" s="1">
        <v>1</v>
      </c>
      <c r="B49" s="1" t="s">
        <v>119</v>
      </c>
      <c r="C49" s="1" t="str">
        <f>"34040319920703265X"</f>
        <v>34040319920703265X</v>
      </c>
      <c r="D49" s="1" t="s">
        <v>1</v>
      </c>
      <c r="E49" s="2" t="s">
        <v>120</v>
      </c>
      <c r="F49" s="1" t="str">
        <f t="shared" ref="F49:F51" si="10">"07049"</f>
        <v>07049</v>
      </c>
      <c r="G49" s="1" t="s">
        <v>121</v>
      </c>
      <c r="H49" s="3">
        <v>68</v>
      </c>
      <c r="I49" s="3">
        <v>70.599999999999994</v>
      </c>
      <c r="J49" s="3">
        <f t="shared" si="7"/>
        <v>69.3</v>
      </c>
      <c r="K49" s="1"/>
    </row>
    <row r="50" spans="1:11">
      <c r="A50" s="1">
        <v>2</v>
      </c>
      <c r="B50" s="1" t="s">
        <v>122</v>
      </c>
      <c r="C50" s="1" t="str">
        <f>"340402198601050636"</f>
        <v>340402198601050636</v>
      </c>
      <c r="D50" s="1" t="s">
        <v>1</v>
      </c>
      <c r="E50" s="2" t="s">
        <v>123</v>
      </c>
      <c r="F50" s="1" t="str">
        <f t="shared" si="10"/>
        <v>07049</v>
      </c>
      <c r="G50" s="1" t="s">
        <v>124</v>
      </c>
      <c r="H50" s="3">
        <v>61.2</v>
      </c>
      <c r="I50" s="3">
        <v>65.099999999999994</v>
      </c>
      <c r="J50" s="3">
        <f t="shared" si="7"/>
        <v>63.15</v>
      </c>
      <c r="K50" s="1"/>
    </row>
    <row r="51" spans="1:11">
      <c r="A51" s="1">
        <v>3</v>
      </c>
      <c r="B51" s="1" t="s">
        <v>125</v>
      </c>
      <c r="C51" s="1" t="str">
        <f>"340403199208302455"</f>
        <v>340403199208302455</v>
      </c>
      <c r="D51" s="1" t="s">
        <v>1</v>
      </c>
      <c r="E51" s="2" t="s">
        <v>123</v>
      </c>
      <c r="F51" s="1" t="str">
        <f t="shared" si="10"/>
        <v>07049</v>
      </c>
      <c r="G51" s="1" t="s">
        <v>126</v>
      </c>
      <c r="H51" s="3">
        <v>66.8</v>
      </c>
      <c r="I51" s="3">
        <v>59.3</v>
      </c>
      <c r="J51" s="3">
        <f t="shared" si="7"/>
        <v>63.05</v>
      </c>
      <c r="K51" s="1"/>
    </row>
  </sheetData>
  <phoneticPr fontId="1" type="noConversion"/>
  <pageMargins left="0.5" right="0.42" top="0.75" bottom="0.75" header="0.3" footer="0.3"/>
  <pageSetup paperSize="9" orientation="portrait" verticalDpi="0" r:id="rId1"/>
  <headerFooter>
    <oddHeader>&amp;C法院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2017-08-31T09:35:26Z</cp:lastPrinted>
  <dcterms:created xsi:type="dcterms:W3CDTF">2017-08-29T03:23:07Z</dcterms:created>
  <dcterms:modified xsi:type="dcterms:W3CDTF">2017-08-31T09:35:28Z</dcterms:modified>
</cp:coreProperties>
</file>