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体检人员名单" sheetId="1" r:id="rId1"/>
  </sheets>
  <definedNames>
    <definedName name="_xlnm._FilterDatabase" localSheetId="0" hidden="1">体检人员名单!$A$3:$O$23</definedName>
    <definedName name="CJ">体检人员名单!$M$4:$M$23</definedName>
    <definedName name="ZW">体检人员名单!$F$4:$F$23</definedName>
  </definedNames>
  <calcPr calcId="144525"/>
</workbook>
</file>

<file path=xl/sharedStrings.xml><?xml version="1.0" encoding="utf-8"?>
<sst xmlns="http://schemas.openxmlformats.org/spreadsheetml/2006/main" count="97" uniqueCount="70">
  <si>
    <t>附件</t>
  </si>
  <si>
    <t>广安市2021年度选调优秀大学毕业生到基层工作进入体检人员名单</t>
  </si>
  <si>
    <t>序号</t>
  </si>
  <si>
    <t>姓名</t>
  </si>
  <si>
    <t>性别</t>
  </si>
  <si>
    <t>准考证号</t>
  </si>
  <si>
    <t>职位名称</t>
  </si>
  <si>
    <t>职位编码</t>
  </si>
  <si>
    <t>名额</t>
  </si>
  <si>
    <t>行测
成绩</t>
  </si>
  <si>
    <t>申论
成绩</t>
  </si>
  <si>
    <t>折合笔试总成绩</t>
  </si>
  <si>
    <t>面试
成绩</t>
  </si>
  <si>
    <t>面试
折合成绩</t>
  </si>
  <si>
    <t>总成绩</t>
  </si>
  <si>
    <t>总排名</t>
  </si>
  <si>
    <t>备注</t>
  </si>
  <si>
    <t>李仁芳</t>
  </si>
  <si>
    <t>女</t>
  </si>
  <si>
    <t>8031210102119</t>
  </si>
  <si>
    <t>职位（一）</t>
  </si>
  <si>
    <t>龙金干</t>
  </si>
  <si>
    <t>男</t>
  </si>
  <si>
    <t>8031210317928</t>
  </si>
  <si>
    <t>职位（二）</t>
  </si>
  <si>
    <t>刘成瑜</t>
  </si>
  <si>
    <t>8031210701029</t>
  </si>
  <si>
    <t>杨浩</t>
  </si>
  <si>
    <t>8031210401126</t>
  </si>
  <si>
    <t>钟波</t>
  </si>
  <si>
    <t>8031210307212</t>
  </si>
  <si>
    <t>刘亚川</t>
  </si>
  <si>
    <t>8031210305812</t>
  </si>
  <si>
    <t>汤琳</t>
  </si>
  <si>
    <t>8031210500416</t>
  </si>
  <si>
    <t>职位（三）</t>
  </si>
  <si>
    <t>胡畔</t>
  </si>
  <si>
    <t>8031210208207</t>
  </si>
  <si>
    <t>吴青曼</t>
  </si>
  <si>
    <t>8031210102106</t>
  </si>
  <si>
    <t>刘芝怡</t>
  </si>
  <si>
    <t>8031210401717</t>
  </si>
  <si>
    <t>唐雨诗</t>
  </si>
  <si>
    <t>8031210323922</t>
  </si>
  <si>
    <t>李曦</t>
  </si>
  <si>
    <t>8031210321202</t>
  </si>
  <si>
    <t>职位（四）</t>
  </si>
  <si>
    <t>黄一珊</t>
  </si>
  <si>
    <t>8031210308113</t>
  </si>
  <si>
    <t>职位（五）</t>
  </si>
  <si>
    <t>陈科余</t>
  </si>
  <si>
    <t>8031210317518</t>
  </si>
  <si>
    <t>职位（六）</t>
  </si>
  <si>
    <t>杨薛</t>
  </si>
  <si>
    <t>8031210301908</t>
  </si>
  <si>
    <t>职位（七）</t>
  </si>
  <si>
    <t>杨松</t>
  </si>
  <si>
    <t>8031210304914</t>
  </si>
  <si>
    <t>职位（八）</t>
  </si>
  <si>
    <t>毛琦</t>
  </si>
  <si>
    <t>8031210208504</t>
  </si>
  <si>
    <t>唐静</t>
  </si>
  <si>
    <t>8031210601030</t>
  </si>
  <si>
    <t>职位（九）</t>
  </si>
  <si>
    <t>吕虹霖</t>
  </si>
  <si>
    <t>8031210318929</t>
  </si>
  <si>
    <t>职位（十）</t>
  </si>
  <si>
    <t>陈巧</t>
  </si>
  <si>
    <t>8031210103725</t>
  </si>
  <si>
    <t>职位（十一）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</si>
</sst>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134"/>
    </font>
    <font>
      <sz val="11"/>
      <color theme="1"/>
      <name val="Arial"/>
      <charset val="134"/>
    </font>
    <font>
      <b/>
      <sz val="16.5"/>
      <name val="宋体"/>
      <charset val="134"/>
      <scheme val="minor"/>
    </font>
    <font>
      <sz val="22"/>
      <name val="方正小标宋_GBK"/>
      <charset val="134"/>
    </font>
    <font>
      <sz val="12"/>
      <name val="方正黑体_GBK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2"/>
      <name val="Arial"/>
      <charset val="0"/>
    </font>
    <font>
      <sz val="12"/>
      <color theme="1"/>
      <name val="方正黑体_GBK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30" fillId="22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zoomScale="115" zoomScaleNormal="115" workbookViewId="0">
      <selection activeCell="P9" sqref="P9"/>
    </sheetView>
  </sheetViews>
  <sheetFormatPr defaultColWidth="9" defaultRowHeight="14.4"/>
  <cols>
    <col min="1" max="1" width="5.21296296296296" style="3" customWidth="1"/>
    <col min="2" max="2" width="8.87962962962963" style="4" customWidth="1"/>
    <col min="3" max="3" width="5.12962962962963" style="4" customWidth="1"/>
    <col min="4" max="4" width="17.6018518518519" style="4" customWidth="1"/>
    <col min="5" max="5" width="13.7962962962963" style="4" customWidth="1"/>
    <col min="6" max="6" width="12.6296296296296" style="4" customWidth="1"/>
    <col min="7" max="7" width="5.12962962962963" style="4" customWidth="1"/>
    <col min="8" max="9" width="7.16666666666667" style="4" customWidth="1"/>
    <col min="10" max="10" width="9.77777777777778" style="5" customWidth="1"/>
    <col min="11" max="11" width="7.93518518518519" style="5" customWidth="1"/>
    <col min="12" max="12" width="9.87962962962963" style="5" customWidth="1"/>
    <col min="13" max="14" width="8.87962962962963" style="5" customWidth="1"/>
    <col min="15" max="16384" width="9" style="6"/>
  </cols>
  <sheetData>
    <row r="1" ht="21" spans="1:1">
      <c r="A1" s="7" t="s">
        <v>0</v>
      </c>
    </row>
    <row r="2" ht="29.4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4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="2" customFormat="1" ht="22" customHeight="1" spans="1:15">
      <c r="A4" s="10">
        <v>1</v>
      </c>
      <c r="B4" s="11" t="s">
        <v>17</v>
      </c>
      <c r="C4" s="12" t="s">
        <v>18</v>
      </c>
      <c r="D4" s="13" t="s">
        <v>19</v>
      </c>
      <c r="E4" s="12" t="s">
        <v>20</v>
      </c>
      <c r="F4" s="14">
        <v>2140001</v>
      </c>
      <c r="G4" s="13">
        <v>1</v>
      </c>
      <c r="H4" s="13">
        <v>69</v>
      </c>
      <c r="I4" s="13">
        <v>52</v>
      </c>
      <c r="J4" s="13">
        <v>30.25</v>
      </c>
      <c r="K4" s="16">
        <v>82.7</v>
      </c>
      <c r="L4" s="16">
        <f t="shared" ref="L4:L23" si="0">K4/2</f>
        <v>41.35</v>
      </c>
      <c r="M4" s="16">
        <f t="shared" ref="M4:M23" si="1">J4+L4</f>
        <v>71.6</v>
      </c>
      <c r="N4" s="10">
        <f>SUMPRODUCT((ZW=$F4)*($M4&lt;CJ))+1</f>
        <v>1</v>
      </c>
      <c r="O4" s="17"/>
    </row>
    <row r="5" s="2" customFormat="1" ht="22" customHeight="1" spans="1:15">
      <c r="A5" s="10">
        <v>2</v>
      </c>
      <c r="B5" s="11" t="s">
        <v>21</v>
      </c>
      <c r="C5" s="12" t="s">
        <v>22</v>
      </c>
      <c r="D5" s="13" t="s">
        <v>23</v>
      </c>
      <c r="E5" s="12" t="s">
        <v>24</v>
      </c>
      <c r="F5" s="14">
        <v>2140002</v>
      </c>
      <c r="G5" s="13">
        <v>5</v>
      </c>
      <c r="H5" s="13">
        <v>74</v>
      </c>
      <c r="I5" s="13">
        <v>62.5</v>
      </c>
      <c r="J5" s="13">
        <v>34.125</v>
      </c>
      <c r="K5" s="16">
        <v>80.34</v>
      </c>
      <c r="L5" s="16">
        <f t="shared" si="0"/>
        <v>40.17</v>
      </c>
      <c r="M5" s="16">
        <f t="shared" si="1"/>
        <v>74.295</v>
      </c>
      <c r="N5" s="10">
        <f>SUMPRODUCT((ZW=$F5)*($M5&lt;CJ))+1</f>
        <v>1</v>
      </c>
      <c r="O5" s="17"/>
    </row>
    <row r="6" s="2" customFormat="1" ht="22" customHeight="1" spans="1:15">
      <c r="A6" s="10">
        <v>3</v>
      </c>
      <c r="B6" s="11" t="s">
        <v>25</v>
      </c>
      <c r="C6" s="12" t="s">
        <v>22</v>
      </c>
      <c r="D6" s="13" t="s">
        <v>26</v>
      </c>
      <c r="E6" s="12" t="s">
        <v>24</v>
      </c>
      <c r="F6" s="14">
        <v>2140002</v>
      </c>
      <c r="G6" s="13">
        <v>5</v>
      </c>
      <c r="H6" s="13">
        <v>73</v>
      </c>
      <c r="I6" s="13">
        <v>59</v>
      </c>
      <c r="J6" s="13">
        <v>33</v>
      </c>
      <c r="K6" s="16">
        <v>81.38</v>
      </c>
      <c r="L6" s="16">
        <f t="shared" si="0"/>
        <v>40.69</v>
      </c>
      <c r="M6" s="16">
        <f t="shared" si="1"/>
        <v>73.69</v>
      </c>
      <c r="N6" s="10">
        <f>SUMPRODUCT((ZW=$F6)*($M6&lt;CJ))+1</f>
        <v>2</v>
      </c>
      <c r="O6" s="17"/>
    </row>
    <row r="7" s="2" customFormat="1" ht="22" customHeight="1" spans="1:15">
      <c r="A7" s="10">
        <v>4</v>
      </c>
      <c r="B7" s="11" t="s">
        <v>27</v>
      </c>
      <c r="C7" s="12" t="s">
        <v>22</v>
      </c>
      <c r="D7" s="13" t="s">
        <v>28</v>
      </c>
      <c r="E7" s="12" t="s">
        <v>24</v>
      </c>
      <c r="F7" s="14">
        <v>2140002</v>
      </c>
      <c r="G7" s="13">
        <v>5</v>
      </c>
      <c r="H7" s="13">
        <v>67</v>
      </c>
      <c r="I7" s="13">
        <v>63.5</v>
      </c>
      <c r="J7" s="13">
        <v>32.625</v>
      </c>
      <c r="K7" s="16">
        <v>81.96</v>
      </c>
      <c r="L7" s="16">
        <f t="shared" si="0"/>
        <v>40.98</v>
      </c>
      <c r="M7" s="16">
        <f t="shared" si="1"/>
        <v>73.605</v>
      </c>
      <c r="N7" s="10">
        <f>SUMPRODUCT((ZW=$F7)*($M7&lt;CJ))+1</f>
        <v>3</v>
      </c>
      <c r="O7" s="17"/>
    </row>
    <row r="8" s="2" customFormat="1" ht="22" customHeight="1" spans="1:15">
      <c r="A8" s="10">
        <v>5</v>
      </c>
      <c r="B8" s="11" t="s">
        <v>29</v>
      </c>
      <c r="C8" s="12" t="s">
        <v>22</v>
      </c>
      <c r="D8" s="13" t="s">
        <v>30</v>
      </c>
      <c r="E8" s="12" t="s">
        <v>24</v>
      </c>
      <c r="F8" s="14">
        <v>2140002</v>
      </c>
      <c r="G8" s="13">
        <v>5</v>
      </c>
      <c r="H8" s="13">
        <v>69</v>
      </c>
      <c r="I8" s="13">
        <v>59.5</v>
      </c>
      <c r="J8" s="13">
        <v>32.125</v>
      </c>
      <c r="K8" s="16">
        <v>82.16</v>
      </c>
      <c r="L8" s="16">
        <f t="shared" si="0"/>
        <v>41.08</v>
      </c>
      <c r="M8" s="16">
        <f t="shared" si="1"/>
        <v>73.205</v>
      </c>
      <c r="N8" s="10">
        <f>SUMPRODUCT((ZW=$F8)*($M8&lt;CJ))+1</f>
        <v>4</v>
      </c>
      <c r="O8" s="17"/>
    </row>
    <row r="9" s="2" customFormat="1" ht="22" customHeight="1" spans="1:15">
      <c r="A9" s="10">
        <v>6</v>
      </c>
      <c r="B9" s="11" t="s">
        <v>31</v>
      </c>
      <c r="C9" s="12" t="s">
        <v>22</v>
      </c>
      <c r="D9" s="13" t="s">
        <v>32</v>
      </c>
      <c r="E9" s="12" t="s">
        <v>24</v>
      </c>
      <c r="F9" s="14">
        <v>2140002</v>
      </c>
      <c r="G9" s="13">
        <v>5</v>
      </c>
      <c r="H9" s="13">
        <v>64</v>
      </c>
      <c r="I9" s="13">
        <v>63.5</v>
      </c>
      <c r="J9" s="13">
        <v>31.875</v>
      </c>
      <c r="K9" s="18">
        <v>82.4</v>
      </c>
      <c r="L9" s="16">
        <f t="shared" si="0"/>
        <v>41.2</v>
      </c>
      <c r="M9" s="16">
        <f t="shared" si="1"/>
        <v>73.075</v>
      </c>
      <c r="N9" s="10">
        <f>SUMPRODUCT((ZW=$F9)*($M9&lt;CJ))+1</f>
        <v>5</v>
      </c>
      <c r="O9" s="17"/>
    </row>
    <row r="10" s="2" customFormat="1" ht="22" customHeight="1" spans="1:15">
      <c r="A10" s="10">
        <v>7</v>
      </c>
      <c r="B10" s="11" t="s">
        <v>33</v>
      </c>
      <c r="C10" s="12" t="s">
        <v>18</v>
      </c>
      <c r="D10" s="13" t="s">
        <v>34</v>
      </c>
      <c r="E10" s="12" t="s">
        <v>35</v>
      </c>
      <c r="F10" s="14">
        <v>2140003</v>
      </c>
      <c r="G10" s="13">
        <v>5</v>
      </c>
      <c r="H10" s="13">
        <v>76</v>
      </c>
      <c r="I10" s="13">
        <v>69</v>
      </c>
      <c r="J10" s="13">
        <v>36.25</v>
      </c>
      <c r="K10" s="18">
        <v>80.5</v>
      </c>
      <c r="L10" s="16">
        <f t="shared" si="0"/>
        <v>40.25</v>
      </c>
      <c r="M10" s="16">
        <f t="shared" si="1"/>
        <v>76.5</v>
      </c>
      <c r="N10" s="10">
        <f>SUMPRODUCT((ZW=$F10)*($M10&lt;CJ))+1</f>
        <v>1</v>
      </c>
      <c r="O10" s="17"/>
    </row>
    <row r="11" s="2" customFormat="1" ht="22" customHeight="1" spans="1:15">
      <c r="A11" s="10">
        <v>8</v>
      </c>
      <c r="B11" s="11" t="s">
        <v>36</v>
      </c>
      <c r="C11" s="12" t="s">
        <v>18</v>
      </c>
      <c r="D11" s="13" t="s">
        <v>37</v>
      </c>
      <c r="E11" s="12" t="s">
        <v>35</v>
      </c>
      <c r="F11" s="14">
        <v>2140003</v>
      </c>
      <c r="G11" s="13">
        <v>5</v>
      </c>
      <c r="H11" s="13">
        <v>75</v>
      </c>
      <c r="I11" s="13">
        <v>69.5</v>
      </c>
      <c r="J11" s="13">
        <v>36.125</v>
      </c>
      <c r="K11" s="18">
        <v>80.4</v>
      </c>
      <c r="L11" s="16">
        <f t="shared" si="0"/>
        <v>40.2</v>
      </c>
      <c r="M11" s="16">
        <f t="shared" si="1"/>
        <v>76.325</v>
      </c>
      <c r="N11" s="10">
        <f>SUMPRODUCT((ZW=$F11)*($M11&lt;CJ))+1</f>
        <v>2</v>
      </c>
      <c r="O11" s="17"/>
    </row>
    <row r="12" s="2" customFormat="1" ht="22" customHeight="1" spans="1:15">
      <c r="A12" s="10">
        <v>9</v>
      </c>
      <c r="B12" s="11" t="s">
        <v>38</v>
      </c>
      <c r="C12" s="12" t="s">
        <v>18</v>
      </c>
      <c r="D12" s="13" t="s">
        <v>39</v>
      </c>
      <c r="E12" s="12" t="s">
        <v>35</v>
      </c>
      <c r="F12" s="14">
        <v>2140003</v>
      </c>
      <c r="G12" s="13">
        <v>5</v>
      </c>
      <c r="H12" s="13">
        <v>73</v>
      </c>
      <c r="I12" s="13">
        <v>68.5</v>
      </c>
      <c r="J12" s="13">
        <v>35.375</v>
      </c>
      <c r="K12" s="16">
        <v>81.16</v>
      </c>
      <c r="L12" s="16">
        <f t="shared" si="0"/>
        <v>40.58</v>
      </c>
      <c r="M12" s="16">
        <f t="shared" si="1"/>
        <v>75.955</v>
      </c>
      <c r="N12" s="10">
        <f>SUMPRODUCT((ZW=$F12)*($M12&lt;CJ))+1</f>
        <v>3</v>
      </c>
      <c r="O12" s="17"/>
    </row>
    <row r="13" s="2" customFormat="1" ht="22" customHeight="1" spans="1:15">
      <c r="A13" s="10">
        <v>10</v>
      </c>
      <c r="B13" s="11" t="s">
        <v>40</v>
      </c>
      <c r="C13" s="12" t="s">
        <v>18</v>
      </c>
      <c r="D13" s="13" t="s">
        <v>41</v>
      </c>
      <c r="E13" s="12" t="s">
        <v>35</v>
      </c>
      <c r="F13" s="14">
        <v>2140003</v>
      </c>
      <c r="G13" s="13">
        <v>5</v>
      </c>
      <c r="H13" s="13">
        <v>73</v>
      </c>
      <c r="I13" s="13">
        <v>62.5</v>
      </c>
      <c r="J13" s="13">
        <v>33.875</v>
      </c>
      <c r="K13" s="16">
        <v>82.24</v>
      </c>
      <c r="L13" s="16">
        <f t="shared" si="0"/>
        <v>41.12</v>
      </c>
      <c r="M13" s="16">
        <f t="shared" si="1"/>
        <v>74.995</v>
      </c>
      <c r="N13" s="10">
        <f>SUMPRODUCT((ZW=$F13)*($M13&lt;CJ))+1</f>
        <v>4</v>
      </c>
      <c r="O13" s="17"/>
    </row>
    <row r="14" s="2" customFormat="1" ht="22" customHeight="1" spans="1:15">
      <c r="A14" s="10">
        <v>11</v>
      </c>
      <c r="B14" s="11" t="s">
        <v>42</v>
      </c>
      <c r="C14" s="12" t="s">
        <v>18</v>
      </c>
      <c r="D14" s="13" t="s">
        <v>43</v>
      </c>
      <c r="E14" s="12" t="s">
        <v>35</v>
      </c>
      <c r="F14" s="14">
        <v>2140003</v>
      </c>
      <c r="G14" s="13">
        <v>5</v>
      </c>
      <c r="H14" s="13">
        <v>68</v>
      </c>
      <c r="I14" s="13">
        <v>66</v>
      </c>
      <c r="J14" s="13">
        <v>33.5</v>
      </c>
      <c r="K14" s="18">
        <v>82.8</v>
      </c>
      <c r="L14" s="16">
        <f t="shared" si="0"/>
        <v>41.4</v>
      </c>
      <c r="M14" s="16">
        <f t="shared" si="1"/>
        <v>74.9</v>
      </c>
      <c r="N14" s="10">
        <f>SUMPRODUCT((ZW=$F14)*($M14&lt;CJ))+1</f>
        <v>5</v>
      </c>
      <c r="O14" s="17"/>
    </row>
    <row r="15" s="2" customFormat="1" ht="22" customHeight="1" spans="1:15">
      <c r="A15" s="10">
        <v>12</v>
      </c>
      <c r="B15" s="11" t="s">
        <v>44</v>
      </c>
      <c r="C15" s="12" t="s">
        <v>22</v>
      </c>
      <c r="D15" s="13" t="s">
        <v>45</v>
      </c>
      <c r="E15" s="12" t="s">
        <v>46</v>
      </c>
      <c r="F15" s="14">
        <v>2140004</v>
      </c>
      <c r="G15" s="13">
        <v>1</v>
      </c>
      <c r="H15" s="13">
        <v>63</v>
      </c>
      <c r="I15" s="13">
        <v>61.5</v>
      </c>
      <c r="J15" s="13">
        <v>31.125</v>
      </c>
      <c r="K15" s="16">
        <v>83.5</v>
      </c>
      <c r="L15" s="16">
        <f t="shared" si="0"/>
        <v>41.75</v>
      </c>
      <c r="M15" s="16">
        <f t="shared" si="1"/>
        <v>72.875</v>
      </c>
      <c r="N15" s="10">
        <f>SUMPRODUCT((ZW=$F15)*($M15&lt;CJ))+1</f>
        <v>1</v>
      </c>
      <c r="O15" s="17"/>
    </row>
    <row r="16" s="2" customFormat="1" ht="22" customHeight="1" spans="1:15">
      <c r="A16" s="10">
        <v>13</v>
      </c>
      <c r="B16" s="11" t="s">
        <v>47</v>
      </c>
      <c r="C16" s="12" t="s">
        <v>18</v>
      </c>
      <c r="D16" s="13" t="s">
        <v>48</v>
      </c>
      <c r="E16" s="12" t="s">
        <v>49</v>
      </c>
      <c r="F16" s="14">
        <v>2140005</v>
      </c>
      <c r="G16" s="13">
        <v>1</v>
      </c>
      <c r="H16" s="13">
        <v>64</v>
      </c>
      <c r="I16" s="13">
        <v>60</v>
      </c>
      <c r="J16" s="13">
        <v>31</v>
      </c>
      <c r="K16" s="16">
        <v>85</v>
      </c>
      <c r="L16" s="16">
        <f t="shared" si="0"/>
        <v>42.5</v>
      </c>
      <c r="M16" s="16">
        <f t="shared" si="1"/>
        <v>73.5</v>
      </c>
      <c r="N16" s="10">
        <f>SUMPRODUCT((ZW=$F16)*($M16&lt;CJ))+1</f>
        <v>1</v>
      </c>
      <c r="O16" s="17"/>
    </row>
    <row r="17" s="2" customFormat="1" ht="22" customHeight="1" spans="1:15">
      <c r="A17" s="10">
        <v>14</v>
      </c>
      <c r="B17" s="11" t="s">
        <v>50</v>
      </c>
      <c r="C17" s="12" t="s">
        <v>22</v>
      </c>
      <c r="D17" s="13" t="s">
        <v>51</v>
      </c>
      <c r="E17" s="12" t="s">
        <v>52</v>
      </c>
      <c r="F17" s="14">
        <v>2140006</v>
      </c>
      <c r="G17" s="13">
        <v>1</v>
      </c>
      <c r="H17" s="13">
        <v>78</v>
      </c>
      <c r="I17" s="13">
        <v>56</v>
      </c>
      <c r="J17" s="13">
        <v>33.5</v>
      </c>
      <c r="K17" s="16">
        <v>82</v>
      </c>
      <c r="L17" s="16">
        <f t="shared" si="0"/>
        <v>41</v>
      </c>
      <c r="M17" s="16">
        <f t="shared" si="1"/>
        <v>74.5</v>
      </c>
      <c r="N17" s="10">
        <f>SUMPRODUCT((ZW=$F17)*($M17&lt;CJ))+1</f>
        <v>1</v>
      </c>
      <c r="O17" s="17"/>
    </row>
    <row r="18" s="2" customFormat="1" ht="22" customHeight="1" spans="1:15">
      <c r="A18" s="10">
        <v>15</v>
      </c>
      <c r="B18" s="11" t="s">
        <v>53</v>
      </c>
      <c r="C18" s="12" t="s">
        <v>18</v>
      </c>
      <c r="D18" s="13" t="s">
        <v>54</v>
      </c>
      <c r="E18" s="12" t="s">
        <v>55</v>
      </c>
      <c r="F18" s="14">
        <v>2140007</v>
      </c>
      <c r="G18" s="13">
        <v>1</v>
      </c>
      <c r="H18" s="13">
        <v>64</v>
      </c>
      <c r="I18" s="13">
        <v>66</v>
      </c>
      <c r="J18" s="13">
        <v>32.5</v>
      </c>
      <c r="K18" s="16">
        <v>81.8</v>
      </c>
      <c r="L18" s="16">
        <f t="shared" si="0"/>
        <v>40.9</v>
      </c>
      <c r="M18" s="16">
        <f t="shared" si="1"/>
        <v>73.4</v>
      </c>
      <c r="N18" s="10">
        <f>SUMPRODUCT((ZW=$F18)*($M18&lt;CJ))+1</f>
        <v>1</v>
      </c>
      <c r="O18" s="17"/>
    </row>
    <row r="19" s="2" customFormat="1" ht="22" customHeight="1" spans="1:15">
      <c r="A19" s="10">
        <v>16</v>
      </c>
      <c r="B19" s="11" t="s">
        <v>56</v>
      </c>
      <c r="C19" s="12" t="s">
        <v>22</v>
      </c>
      <c r="D19" s="13" t="s">
        <v>57</v>
      </c>
      <c r="E19" s="12" t="s">
        <v>58</v>
      </c>
      <c r="F19" s="14">
        <v>2140008</v>
      </c>
      <c r="G19" s="13">
        <v>2</v>
      </c>
      <c r="H19" s="13">
        <v>60</v>
      </c>
      <c r="I19" s="13">
        <v>68</v>
      </c>
      <c r="J19" s="13">
        <v>32</v>
      </c>
      <c r="K19" s="16">
        <v>82.2</v>
      </c>
      <c r="L19" s="16">
        <f t="shared" si="0"/>
        <v>41.1</v>
      </c>
      <c r="M19" s="16">
        <f t="shared" si="1"/>
        <v>73.1</v>
      </c>
      <c r="N19" s="10">
        <f>SUMPRODUCT((ZW=$F19)*($M19&lt;CJ))+1</f>
        <v>1</v>
      </c>
      <c r="O19" s="17"/>
    </row>
    <row r="20" s="2" customFormat="1" ht="22" customHeight="1" spans="1:15">
      <c r="A20" s="10">
        <v>17</v>
      </c>
      <c r="B20" s="11" t="s">
        <v>59</v>
      </c>
      <c r="C20" s="12" t="s">
        <v>22</v>
      </c>
      <c r="D20" s="13" t="s">
        <v>60</v>
      </c>
      <c r="E20" s="12" t="s">
        <v>58</v>
      </c>
      <c r="F20" s="14">
        <v>2140008</v>
      </c>
      <c r="G20" s="13">
        <v>2</v>
      </c>
      <c r="H20" s="13">
        <v>65</v>
      </c>
      <c r="I20" s="13">
        <v>58</v>
      </c>
      <c r="J20" s="13">
        <v>30.75</v>
      </c>
      <c r="K20" s="16">
        <v>83.3</v>
      </c>
      <c r="L20" s="16">
        <f t="shared" si="0"/>
        <v>41.65</v>
      </c>
      <c r="M20" s="16">
        <f t="shared" si="1"/>
        <v>72.4</v>
      </c>
      <c r="N20" s="10">
        <f>SUMPRODUCT((ZW=$F20)*($M20&lt;CJ))+1</f>
        <v>2</v>
      </c>
      <c r="O20" s="17"/>
    </row>
    <row r="21" s="2" customFormat="1" ht="22" customHeight="1" spans="1:15">
      <c r="A21" s="10">
        <v>18</v>
      </c>
      <c r="B21" s="11" t="s">
        <v>61</v>
      </c>
      <c r="C21" s="12" t="s">
        <v>18</v>
      </c>
      <c r="D21" s="13" t="s">
        <v>62</v>
      </c>
      <c r="E21" s="12" t="s">
        <v>63</v>
      </c>
      <c r="F21" s="14">
        <v>2140009</v>
      </c>
      <c r="G21" s="13">
        <v>1</v>
      </c>
      <c r="H21" s="13">
        <v>65</v>
      </c>
      <c r="I21" s="13">
        <v>63.5</v>
      </c>
      <c r="J21" s="13">
        <v>32.125</v>
      </c>
      <c r="K21" s="16">
        <v>81</v>
      </c>
      <c r="L21" s="16">
        <f t="shared" si="0"/>
        <v>40.5</v>
      </c>
      <c r="M21" s="16">
        <f t="shared" si="1"/>
        <v>72.625</v>
      </c>
      <c r="N21" s="10">
        <f>SUMPRODUCT((ZW=$F21)*($M21&lt;CJ))+1</f>
        <v>1</v>
      </c>
      <c r="O21" s="17"/>
    </row>
    <row r="22" s="2" customFormat="1" ht="22" customHeight="1" spans="1:15">
      <c r="A22" s="10">
        <v>19</v>
      </c>
      <c r="B22" s="11" t="s">
        <v>64</v>
      </c>
      <c r="C22" s="12" t="s">
        <v>22</v>
      </c>
      <c r="D22" s="13" t="s">
        <v>65</v>
      </c>
      <c r="E22" s="12" t="s">
        <v>66</v>
      </c>
      <c r="F22" s="14">
        <v>2140010</v>
      </c>
      <c r="G22" s="13">
        <v>1</v>
      </c>
      <c r="H22" s="13">
        <v>62</v>
      </c>
      <c r="I22" s="13">
        <v>63</v>
      </c>
      <c r="J22" s="13">
        <v>31.25</v>
      </c>
      <c r="K22" s="16">
        <v>80</v>
      </c>
      <c r="L22" s="16">
        <f t="shared" si="0"/>
        <v>40</v>
      </c>
      <c r="M22" s="16">
        <f t="shared" si="1"/>
        <v>71.25</v>
      </c>
      <c r="N22" s="10">
        <f>SUMPRODUCT((ZW=$F22)*($M22&lt;CJ))+1</f>
        <v>1</v>
      </c>
      <c r="O22" s="17"/>
    </row>
    <row r="23" s="2" customFormat="1" ht="22" customHeight="1" spans="1:15">
      <c r="A23" s="10">
        <v>20</v>
      </c>
      <c r="B23" s="11" t="s">
        <v>67</v>
      </c>
      <c r="C23" s="12" t="s">
        <v>18</v>
      </c>
      <c r="D23" s="13" t="s">
        <v>68</v>
      </c>
      <c r="E23" s="12" t="s">
        <v>69</v>
      </c>
      <c r="F23" s="14">
        <v>2140011</v>
      </c>
      <c r="G23" s="13">
        <v>1</v>
      </c>
      <c r="H23" s="13">
        <v>72</v>
      </c>
      <c r="I23" s="13">
        <v>63</v>
      </c>
      <c r="J23" s="13">
        <v>33.75</v>
      </c>
      <c r="K23" s="16">
        <v>85</v>
      </c>
      <c r="L23" s="16">
        <f t="shared" si="0"/>
        <v>42.5</v>
      </c>
      <c r="M23" s="16">
        <f t="shared" si="1"/>
        <v>76.25</v>
      </c>
      <c r="N23" s="10">
        <f>SUMPRODUCT((ZW=$F23)*($M23&lt;CJ))+1</f>
        <v>1</v>
      </c>
      <c r="O23" s="17"/>
    </row>
  </sheetData>
  <mergeCells count="1">
    <mergeCell ref="A2:O2"/>
  </mergeCells>
  <pageMargins left="0.751388888888889" right="0.751388888888889" top="0.590277777777778" bottom="0.472222222222222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admin505</dc:creator>
  <cp:lastModifiedBy>病号也公考</cp:lastModifiedBy>
  <dcterms:created xsi:type="dcterms:W3CDTF">2019-06-06T10:01:00Z</dcterms:created>
  <dcterms:modified xsi:type="dcterms:W3CDTF">2021-05-19T10:16:38Z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69C9890F7DED4A9187056C418C8F1847</vt:lpwstr>
  </property>
  <property fmtid="{D5CDD505-2E9C-101B-9397-08002B2CF9AE}" pid="4" name="KSOReadingLayout">
    <vt:bool>true</vt:bool>
  </property>
</Properties>
</file>